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17" i="4" l="1"/>
  <c r="G12" i="4"/>
  <c r="G9" i="4"/>
  <c r="G8" i="4"/>
  <c r="G6" i="4"/>
  <c r="F6" i="4"/>
  <c r="F7" i="4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5" i="4"/>
  <c r="H4" i="4" l="1"/>
  <c r="I4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<sst xmlns="http://schemas.openxmlformats.org/spreadsheetml/2006/main" count="78" uniqueCount="63">
  <si>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</si>
  <si>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</si>
  <si>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</si>
  <si>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</si>
  <si>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</si>
  <si>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</si>
  <si>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</si>
  <si>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</si>
  <si>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</si>
  <si>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</si>
  <si>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</si>
  <si>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</si>
  <si>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PKC4050 ( Petrochemical Technology-II )</t>
  </si>
  <si>
    <t>20PKB053</t>
  </si>
  <si>
    <t>GK4448</t>
  </si>
  <si>
    <t>20PKB064</t>
  </si>
  <si>
    <t>GL9662</t>
  </si>
  <si>
    <t>20PKB072</t>
  </si>
  <si>
    <t>GM5637</t>
  </si>
  <si>
    <t>20PKB078</t>
  </si>
  <si>
    <t>GM5717</t>
  </si>
  <si>
    <t>20PKB204</t>
  </si>
  <si>
    <t>GJ3466</t>
  </si>
  <si>
    <t>20PKB359</t>
  </si>
  <si>
    <t>GL9733</t>
  </si>
  <si>
    <t>20PKB363</t>
  </si>
  <si>
    <t>GJ9347</t>
  </si>
  <si>
    <t>20PKB471</t>
  </si>
  <si>
    <t>GL1945</t>
  </si>
  <si>
    <t>20PKB516</t>
  </si>
  <si>
    <t>GL9786</t>
  </si>
  <si>
    <t>20PKB518</t>
  </si>
  <si>
    <t>GL9755</t>
  </si>
  <si>
    <t>20PKB521</t>
  </si>
  <si>
    <t>GK1483</t>
  </si>
  <si>
    <t>20PKB523</t>
  </si>
  <si>
    <t>GK5825</t>
  </si>
  <si>
    <t>20PKB526</t>
  </si>
  <si>
    <t>GL9764</t>
  </si>
  <si>
    <t>20PKB527</t>
  </si>
  <si>
    <t>GK6106</t>
  </si>
  <si>
    <t>20PKB530</t>
  </si>
  <si>
    <t>GL9791</t>
  </si>
  <si>
    <t>20PKB079</t>
  </si>
  <si>
    <t>GL1811</t>
  </si>
  <si>
    <t>ZOYA FATMA</t>
  </si>
  <si>
    <t>YAHYA AFTAB KHAN</t>
  </si>
  <si>
    <t>MARYAM HABEEB</t>
  </si>
  <si>
    <t>MOHAMMAD FALAK ABBAS</t>
  </si>
  <si>
    <t>MOHAMMED SAFDAR KHAN</t>
  </si>
  <si>
    <t>BELAL KHAN</t>
  </si>
  <si>
    <t>ILMA RASHID</t>
  </si>
  <si>
    <t>ARSHI FATIMA</t>
  </si>
  <si>
    <t>HATIF ALAM</t>
  </si>
  <si>
    <t>AKHIL KUMAR SHARMA</t>
  </si>
  <si>
    <t>MOHAMMAD ZEESHAN</t>
  </si>
  <si>
    <t>NISAR AHMAD</t>
  </si>
  <si>
    <t>SHUBHAM MAITY</t>
  </si>
  <si>
    <t>RUSHAN JUNAID</t>
  </si>
  <si>
    <t>MAHAFOOS B</t>
  </si>
  <si>
    <t>ABDUL RAHMAN KHAN</t>
  </si>
  <si>
    <t>A4PK</t>
  </si>
  <si>
    <t>25..11.23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</si>
</sst>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438150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9"/>
  <sheetViews>
    <sheetView showGridLines="0" tabSelected="1" view="pageBreakPreview" topLeftCell="A13" zoomScaleSheetLayoutView="100" workbookViewId="0">
      <selection activeCell="I13" sqref="I1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45186.586608796293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62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 t="s">
        <v>61</v>
      </c>
      <c r="E4" s="12">
        <v>1</v>
      </c>
      <c r="F4" s="13">
        <v>54</v>
      </c>
      <c r="G4" s="13">
        <v>41</v>
      </c>
      <c r="H4" s="5">
        <f t="shared" ref="H4:H19" si="0">IF(F4&lt;&gt;0,ROUND(G4*100/F4,1),"")</f>
        <v>75.900000000000006</v>
      </c>
      <c r="I4" s="13" t="str">
        <f>IF(H4&lt;75,"SHORT","")</f>
        <v/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 t="s">
        <v>61</v>
      </c>
      <c r="E5" s="12">
        <v>2</v>
      </c>
      <c r="F5" s="13">
        <f>F4</f>
        <v>54</v>
      </c>
      <c r="G5" s="13">
        <v>36</v>
      </c>
      <c r="H5" s="5">
        <f t="shared" si="0"/>
        <v>66.7</v>
      </c>
      <c r="I5" s="13" t="str">
        <f t="shared" ref="I5:I19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 t="s">
        <v>61</v>
      </c>
      <c r="E6" s="12">
        <v>3</v>
      </c>
      <c r="F6" s="13">
        <f t="shared" ref="F6:F18" si="2">F5</f>
        <v>54</v>
      </c>
      <c r="G6" s="13">
        <f>41+4</f>
        <v>45</v>
      </c>
      <c r="H6" s="5">
        <f t="shared" si="0"/>
        <v>83.3</v>
      </c>
      <c r="I6" s="13" t="str">
        <f t="shared" si="1"/>
        <v/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 t="s">
        <v>61</v>
      </c>
      <c r="E7" s="12">
        <v>4</v>
      </c>
      <c r="F7" s="13">
        <f t="shared" si="2"/>
        <v>54</v>
      </c>
      <c r="G7" s="13">
        <v>33</v>
      </c>
      <c r="H7" s="5">
        <f t="shared" si="0"/>
        <v>61.1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 t="s">
        <v>61</v>
      </c>
      <c r="E8" s="12">
        <v>6</v>
      </c>
      <c r="F8" s="13">
        <f t="shared" si="2"/>
        <v>54</v>
      </c>
      <c r="G8" s="13">
        <f>7+18</f>
        <v>25</v>
      </c>
      <c r="H8" s="5">
        <f t="shared" si="0"/>
        <v>46.3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 t="s">
        <v>61</v>
      </c>
      <c r="E9" s="12">
        <v>7</v>
      </c>
      <c r="F9" s="13">
        <f t="shared" si="2"/>
        <v>54</v>
      </c>
      <c r="G9" s="13">
        <f>32+2</f>
        <v>34</v>
      </c>
      <c r="H9" s="5">
        <f t="shared" si="0"/>
        <v>63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 t="s">
        <v>61</v>
      </c>
      <c r="E10" s="12">
        <v>8</v>
      </c>
      <c r="F10" s="13">
        <f t="shared" si="2"/>
        <v>54</v>
      </c>
      <c r="G10" s="13">
        <v>23</v>
      </c>
      <c r="H10" s="5">
        <f t="shared" si="0"/>
        <v>42.6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 t="s">
        <v>61</v>
      </c>
      <c r="E11" s="12">
        <v>9</v>
      </c>
      <c r="F11" s="13">
        <f t="shared" si="2"/>
        <v>54</v>
      </c>
      <c r="G11" s="13">
        <v>38</v>
      </c>
      <c r="H11" s="5">
        <f t="shared" si="0"/>
        <v>70.400000000000006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 t="s">
        <v>61</v>
      </c>
      <c r="E12" s="12">
        <v>10</v>
      </c>
      <c r="F12" s="13">
        <f t="shared" si="2"/>
        <v>54</v>
      </c>
      <c r="G12" s="13">
        <f>39+2</f>
        <v>41</v>
      </c>
      <c r="H12" s="5">
        <f t="shared" si="0"/>
        <v>75.900000000000006</v>
      </c>
      <c r="I12" s="13" t="str">
        <f t="shared" si="1"/>
        <v/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 t="s">
        <v>61</v>
      </c>
      <c r="E13" s="12">
        <v>11</v>
      </c>
      <c r="F13" s="13">
        <f t="shared" si="2"/>
        <v>54</v>
      </c>
      <c r="G13" s="13">
        <v>38</v>
      </c>
      <c r="H13" s="5">
        <f t="shared" si="0"/>
        <v>70.400000000000006</v>
      </c>
      <c r="I13" s="13" t="str">
        <f t="shared" si="1"/>
        <v>SHORT</v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 t="s">
        <v>61</v>
      </c>
      <c r="E14" s="12">
        <v>12</v>
      </c>
      <c r="F14" s="13">
        <f t="shared" si="2"/>
        <v>54</v>
      </c>
      <c r="G14" s="13">
        <v>22</v>
      </c>
      <c r="H14" s="5">
        <f t="shared" si="0"/>
        <v>40.700000000000003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 t="s">
        <v>61</v>
      </c>
      <c r="E15" s="12">
        <v>14</v>
      </c>
      <c r="F15" s="13">
        <f t="shared" si="2"/>
        <v>54</v>
      </c>
      <c r="G15" s="13">
        <v>39</v>
      </c>
      <c r="H15" s="5">
        <f t="shared" si="0"/>
        <v>72.2</v>
      </c>
      <c r="I15" s="13" t="str">
        <f t="shared" si="1"/>
        <v>SHORT</v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 t="s">
        <v>61</v>
      </c>
      <c r="E16" s="12">
        <v>15</v>
      </c>
      <c r="F16" s="13">
        <f t="shared" si="2"/>
        <v>54</v>
      </c>
      <c r="G16" s="13">
        <v>34</v>
      </c>
      <c r="H16" s="5">
        <f t="shared" si="0"/>
        <v>63</v>
      </c>
      <c r="I16" s="13" t="str">
        <f t="shared" si="1"/>
        <v>SHORT</v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 t="s">
        <v>61</v>
      </c>
      <c r="E17" s="12">
        <v>16</v>
      </c>
      <c r="F17" s="13">
        <f t="shared" si="2"/>
        <v>54</v>
      </c>
      <c r="G17" s="13">
        <f>31+4</f>
        <v>35</v>
      </c>
      <c r="H17" s="5">
        <f t="shared" si="0"/>
        <v>64.8</v>
      </c>
      <c r="I17" s="13" t="str">
        <f t="shared" si="1"/>
        <v>SHORT</v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 t="s">
        <v>61</v>
      </c>
      <c r="E18" s="12">
        <v>17</v>
      </c>
      <c r="F18" s="13">
        <f t="shared" si="2"/>
        <v>54</v>
      </c>
      <c r="G18" s="13">
        <v>34</v>
      </c>
      <c r="H18" s="5">
        <f t="shared" si="0"/>
        <v>63</v>
      </c>
      <c r="I18" s="13" t="str">
        <f t="shared" si="1"/>
        <v>SHORT</v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 t="s">
        <v>61</v>
      </c>
      <c r="E19" s="12">
        <v>18</v>
      </c>
      <c r="F19" s="13">
        <v>40</v>
      </c>
      <c r="G19" s="13">
        <v>17</v>
      </c>
      <c r="H19" s="5">
        <f t="shared" si="0"/>
        <v>42.5</v>
      </c>
      <c r="I19" s="13" t="str">
        <f t="shared" si="1"/>
        <v>SHORT</v>
      </c>
    </row>
  </sheetData>
  <sheetProtection algorithmName="SHA-512" hashValue="ZtKTHfooxpYrZH36Y+Z9A7iv4uKDu1Yb5kgeyZre8QcK9cxZnw2WdJAuYYGRF1GPZ1MwDVAdsm2DPF7ADsLO6w==" saltValue="Q144r2sa23XGT1rkpkqU7w==" spinCount="100000" sheet="1" objects="1" scenarios="1" autoFilter="0"/>
  <autoFilter ref="D3:I19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438150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SZH</cp:lastModifiedBy>
  <cp:lastPrinted>2023-11-28T11:07:28Z</cp:lastPrinted>
  <dcterms:created xsi:type="dcterms:W3CDTF">2013-07-01T18:41:12Z</dcterms:created>
  <dcterms:modified xsi:type="dcterms:W3CDTF">2023-11-29T10:01:26Z</dcterms:modified>
</cp:coreProperties>
</file>